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-Vedeni\04-Vyberova rizeni\2020\Úklid\"/>
    </mc:Choice>
  </mc:AlternateContent>
  <bookViews>
    <workbookView xWindow="600" yWindow="120" windowWidth="27525" windowHeight="12585"/>
  </bookViews>
  <sheets>
    <sheet name="Předmět plnění" sheetId="1" r:id="rId1"/>
    <sheet name="Jednotkové ceny" sheetId="2" r:id="rId2"/>
  </sheets>
  <calcPr calcId="162913"/>
</workbook>
</file>

<file path=xl/calcChain.xml><?xml version="1.0" encoding="utf-8"?>
<calcChain xmlns="http://schemas.openxmlformats.org/spreadsheetml/2006/main">
  <c r="H112" i="1" l="1"/>
  <c r="H111" i="1"/>
  <c r="H110" i="1"/>
  <c r="H109" i="1"/>
  <c r="H107" i="1"/>
  <c r="H105" i="1"/>
  <c r="H104" i="1"/>
  <c r="H103" i="1"/>
  <c r="H102" i="1"/>
  <c r="H101" i="1"/>
  <c r="H100" i="1"/>
  <c r="H85" i="1"/>
  <c r="H97" i="1"/>
  <c r="H96" i="1"/>
  <c r="H94" i="1"/>
  <c r="H93" i="1"/>
  <c r="H92" i="1"/>
  <c r="H91" i="1"/>
  <c r="H90" i="1"/>
  <c r="H89" i="1"/>
  <c r="H88" i="1"/>
  <c r="H87" i="1"/>
  <c r="H86" i="1"/>
  <c r="H82" i="1"/>
  <c r="H81" i="1"/>
  <c r="H80" i="1"/>
  <c r="H79" i="1"/>
  <c r="H78" i="1"/>
  <c r="H77" i="1"/>
  <c r="H76" i="1"/>
  <c r="H71" i="1"/>
  <c r="H69" i="1"/>
  <c r="H68" i="1"/>
  <c r="H67" i="1"/>
  <c r="H66" i="1"/>
  <c r="H65" i="1"/>
  <c r="H64" i="1"/>
  <c r="H63" i="1"/>
  <c r="H62" i="1"/>
  <c r="H59" i="1"/>
  <c r="H58" i="1"/>
  <c r="H57" i="1"/>
  <c r="H56" i="1"/>
  <c r="H55" i="1"/>
  <c r="H54" i="1"/>
  <c r="H53" i="1"/>
  <c r="H52" i="1"/>
  <c r="H51" i="1"/>
  <c r="H50" i="1"/>
  <c r="H49" i="1"/>
  <c r="H46" i="1"/>
  <c r="H45" i="1"/>
  <c r="H44" i="1"/>
  <c r="H43" i="1"/>
  <c r="H42" i="1"/>
  <c r="H41" i="1"/>
  <c r="H38" i="1"/>
  <c r="H37" i="1"/>
  <c r="H36" i="1"/>
  <c r="H35" i="1"/>
  <c r="H30" i="1"/>
  <c r="H28" i="1"/>
  <c r="H27" i="1"/>
  <c r="H26" i="1"/>
  <c r="H25" i="1"/>
  <c r="H24" i="1"/>
  <c r="H23" i="1"/>
  <c r="H22" i="1"/>
  <c r="H21" i="1"/>
  <c r="H20" i="1"/>
  <c r="H19" i="1"/>
  <c r="H18" i="1"/>
  <c r="H17" i="1"/>
  <c r="H15" i="1"/>
  <c r="H14" i="1"/>
  <c r="H8" i="1"/>
  <c r="H9" i="1"/>
  <c r="H10" i="1"/>
  <c r="H11" i="1"/>
  <c r="H7" i="1"/>
  <c r="H39" i="1" l="1"/>
  <c r="H47" i="1"/>
  <c r="H113" i="1"/>
  <c r="H106" i="1"/>
  <c r="H60" i="1"/>
  <c r="H83" i="1"/>
  <c r="H70" i="1"/>
  <c r="H12" i="1"/>
  <c r="E106" i="1"/>
  <c r="E95" i="1" l="1"/>
  <c r="E16" i="1"/>
  <c r="E113" i="1"/>
  <c r="E83" i="1"/>
  <c r="E47" i="1"/>
  <c r="E39" i="1"/>
  <c r="E60" i="1"/>
  <c r="E12" i="1"/>
  <c r="E70" i="1"/>
  <c r="E98" i="1" l="1"/>
  <c r="H95" i="1"/>
  <c r="H98" i="1" s="1"/>
  <c r="E29" i="1"/>
  <c r="H16" i="1"/>
  <c r="H29" i="1" s="1"/>
  <c r="H115" i="1" l="1"/>
  <c r="E115" i="1"/>
</calcChain>
</file>

<file path=xl/sharedStrings.xml><?xml version="1.0" encoding="utf-8"?>
<sst xmlns="http://schemas.openxmlformats.org/spreadsheetml/2006/main" count="245" uniqueCount="76">
  <si>
    <t>A/2P</t>
  </si>
  <si>
    <t>B/2P</t>
  </si>
  <si>
    <t>C/2P</t>
  </si>
  <si>
    <r>
      <t>m</t>
    </r>
    <r>
      <rPr>
        <vertAlign val="superscript"/>
        <sz val="11"/>
        <color theme="1"/>
        <rFont val="Verdana"/>
        <family val="2"/>
        <charset val="238"/>
      </rPr>
      <t>2</t>
    </r>
  </si>
  <si>
    <t>chodba</t>
  </si>
  <si>
    <t>WC</t>
  </si>
  <si>
    <t>koupelna</t>
  </si>
  <si>
    <t>Přehled úklidových prostor pro O23 a SŽG Praha</t>
  </si>
  <si>
    <t>zasedací místnost O23</t>
  </si>
  <si>
    <t>kancelář</t>
  </si>
  <si>
    <t>schodiště</t>
  </si>
  <si>
    <t>A</t>
  </si>
  <si>
    <t>A/1P</t>
  </si>
  <si>
    <t>BUDOVA A</t>
  </si>
  <si>
    <t>WC - ženy</t>
  </si>
  <si>
    <t>WC - muži</t>
  </si>
  <si>
    <t>BUDOVA B</t>
  </si>
  <si>
    <t>kanceláře O23</t>
  </si>
  <si>
    <t>kanceláře SŽG</t>
  </si>
  <si>
    <t>kuchyňka</t>
  </si>
  <si>
    <t>salonek</t>
  </si>
  <si>
    <t>zasedací místnost</t>
  </si>
  <si>
    <t xml:space="preserve">kancelář </t>
  </si>
  <si>
    <t>B/1P</t>
  </si>
  <si>
    <t>B/přízemí</t>
  </si>
  <si>
    <t>012</t>
  </si>
  <si>
    <t>013</t>
  </si>
  <si>
    <t>014</t>
  </si>
  <si>
    <t>015</t>
  </si>
  <si>
    <t>016</t>
  </si>
  <si>
    <t>017</t>
  </si>
  <si>
    <t>kancelář ředitele</t>
  </si>
  <si>
    <t>kancelář ředitele SŽG</t>
  </si>
  <si>
    <t>sekretariát</t>
  </si>
  <si>
    <t>kuchyňka, WC</t>
  </si>
  <si>
    <t>sklad</t>
  </si>
  <si>
    <t>vlevo</t>
  </si>
  <si>
    <t>vpravo</t>
  </si>
  <si>
    <t>BUDOVA C</t>
  </si>
  <si>
    <t>C/1P</t>
  </si>
  <si>
    <t>018</t>
  </si>
  <si>
    <t>019</t>
  </si>
  <si>
    <t>C/přízemí</t>
  </si>
  <si>
    <t>šatny a sklad SŽG</t>
  </si>
  <si>
    <t>Masarykův salonek</t>
  </si>
  <si>
    <t>sál</t>
  </si>
  <si>
    <t>celkem</t>
  </si>
  <si>
    <r>
      <t>m</t>
    </r>
    <r>
      <rPr>
        <b/>
        <vertAlign val="superscript"/>
        <sz val="11"/>
        <color theme="1"/>
        <rFont val="Verdana"/>
        <family val="2"/>
        <charset val="238"/>
      </rPr>
      <t>2</t>
    </r>
  </si>
  <si>
    <t>B</t>
  </si>
  <si>
    <t>031</t>
  </si>
  <si>
    <t xml:space="preserve">šatna </t>
  </si>
  <si>
    <t>032</t>
  </si>
  <si>
    <t>033</t>
  </si>
  <si>
    <t>C</t>
  </si>
  <si>
    <t>Celková plocha:</t>
  </si>
  <si>
    <t>předsálí</t>
  </si>
  <si>
    <t>104A</t>
  </si>
  <si>
    <t>104B</t>
  </si>
  <si>
    <t>034</t>
  </si>
  <si>
    <t>sprchy</t>
  </si>
  <si>
    <t>035</t>
  </si>
  <si>
    <t>036-7</t>
  </si>
  <si>
    <t>134-5</t>
  </si>
  <si>
    <t>114A</t>
  </si>
  <si>
    <t>114B</t>
  </si>
  <si>
    <t>kategorie</t>
  </si>
  <si>
    <t>Kacelářský prostor</t>
  </si>
  <si>
    <t>Sociální zařízení</t>
  </si>
  <si>
    <t>Ostatní</t>
  </si>
  <si>
    <t>skladové prostory</t>
  </si>
  <si>
    <t>WC, sprchy</t>
  </si>
  <si>
    <t>kancelář, chodba, kuchyňka schodiště, zasedací místnost</t>
  </si>
  <si>
    <t>Popis kategorií prostor</t>
  </si>
  <si>
    <t>Cena</t>
  </si>
  <si>
    <t>Kč/měsíc</t>
  </si>
  <si>
    <t>Cena v Kč/(m2.měsíc)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</si>
</sst>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vertAlign val="superscript"/>
      <sz val="11"/>
      <color theme="1"/>
      <name val="Verdana"/>
      <family val="2"/>
      <charset val="238"/>
    </font>
    <font>
      <b/>
      <vertAlign val="superscript"/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0" fillId="0" borderId="3" xfId="0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/>
    <xf numFmtId="164" fontId="1" fillId="0" borderId="6" xfId="0" applyNumberFormat="1" applyFont="1" applyBorder="1" applyAlignment="1">
      <alignment horizontal="right" indent="1"/>
    </xf>
    <xf numFmtId="0" fontId="1" fillId="0" borderId="6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1" fillId="0" borderId="1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right" indent="1"/>
    </xf>
    <xf numFmtId="0" fontId="0" fillId="0" borderId="12" xfId="0" applyBorder="1"/>
    <xf numFmtId="0" fontId="1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left"/>
    </xf>
    <xf numFmtId="164" fontId="1" fillId="0" borderId="15" xfId="0" applyNumberFormat="1" applyFont="1" applyBorder="1" applyAlignment="1">
      <alignment horizontal="right" indent="1"/>
    </xf>
    <xf numFmtId="0" fontId="1" fillId="0" borderId="15" xfId="0" applyFont="1" applyBorder="1"/>
    <xf numFmtId="0" fontId="0" fillId="0" borderId="15" xfId="0" applyBorder="1"/>
    <xf numFmtId="0" fontId="1" fillId="0" borderId="17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0" borderId="18" xfId="0" applyFont="1" applyBorder="1" applyAlignment="1">
      <alignment horizontal="left"/>
    </xf>
    <xf numFmtId="164" fontId="1" fillId="0" borderId="18" xfId="0" applyNumberFormat="1" applyFont="1" applyBorder="1" applyAlignment="1">
      <alignment horizontal="right" indent="1"/>
    </xf>
    <xf numFmtId="0" fontId="1" fillId="0" borderId="18" xfId="0" applyFont="1" applyBorder="1"/>
    <xf numFmtId="0" fontId="0" fillId="0" borderId="18" xfId="0" applyBorder="1"/>
    <xf numFmtId="164" fontId="1" fillId="0" borderId="6" xfId="0" applyNumberFormat="1" applyFont="1" applyBorder="1" applyAlignment="1">
      <alignment horizontal="left" inden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0" fillId="0" borderId="21" xfId="0" applyBorder="1"/>
    <xf numFmtId="164" fontId="0" fillId="0" borderId="13" xfId="0" applyNumberFormat="1" applyBorder="1"/>
    <xf numFmtId="164" fontId="1" fillId="0" borderId="16" xfId="0" applyNumberFormat="1" applyFont="1" applyBorder="1"/>
    <xf numFmtId="164" fontId="0" fillId="0" borderId="22" xfId="0" applyNumberFormat="1" applyBorder="1"/>
    <xf numFmtId="164" fontId="1" fillId="0" borderId="19" xfId="0" applyNumberFormat="1" applyFont="1" applyBorder="1"/>
    <xf numFmtId="164" fontId="1" fillId="0" borderId="7" xfId="0" applyNumberFormat="1" applyFont="1" applyBorder="1"/>
    <xf numFmtId="164" fontId="0" fillId="0" borderId="0" xfId="0" applyNumberFormat="1"/>
    <xf numFmtId="164" fontId="0" fillId="0" borderId="10" xfId="0" applyNumberFormat="1" applyBorder="1"/>
    <xf numFmtId="0" fontId="1" fillId="0" borderId="9" xfId="0" applyFont="1" applyBorder="1" applyAlignment="1">
      <alignment horizontal="left"/>
    </xf>
    <xf numFmtId="49" fontId="1" fillId="0" borderId="9" xfId="0" applyNumberFormat="1" applyFont="1" applyBorder="1" applyAlignment="1">
      <alignment horizontal="center"/>
    </xf>
    <xf numFmtId="49" fontId="0" fillId="0" borderId="12" xfId="0" applyNumberFormat="1" applyBorder="1" applyAlignment="1">
      <alignment horizontal="center"/>
    </xf>
    <xf numFmtId="49" fontId="0" fillId="0" borderId="15" xfId="0" applyNumberFormat="1" applyBorder="1" applyAlignment="1">
      <alignment horizontal="center"/>
    </xf>
    <xf numFmtId="49" fontId="0" fillId="0" borderId="18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64" fontId="1" fillId="0" borderId="3" xfId="0" applyNumberFormat="1" applyFont="1" applyBorder="1" applyAlignment="1">
      <alignment horizontal="left" indent="1"/>
    </xf>
    <xf numFmtId="164" fontId="1" fillId="0" borderId="3" xfId="0" applyNumberFormat="1" applyFont="1" applyBorder="1" applyAlignment="1">
      <alignment horizontal="right" indent="1"/>
    </xf>
    <xf numFmtId="0" fontId="1" fillId="0" borderId="3" xfId="0" applyFont="1" applyBorder="1"/>
    <xf numFmtId="164" fontId="1" fillId="0" borderId="4" xfId="0" applyNumberFormat="1" applyFont="1" applyBorder="1"/>
    <xf numFmtId="0" fontId="0" fillId="0" borderId="1" xfId="0" applyBorder="1"/>
    <xf numFmtId="0" fontId="0" fillId="0" borderId="8" xfId="0" applyBorder="1"/>
    <xf numFmtId="0" fontId="0" fillId="0" borderId="11" xfId="0" applyBorder="1"/>
    <xf numFmtId="0" fontId="0" fillId="0" borderId="14" xfId="0" applyBorder="1"/>
    <xf numFmtId="0" fontId="0" fillId="2" borderId="10" xfId="0" applyFill="1" applyBorder="1"/>
    <xf numFmtId="0" fontId="0" fillId="2" borderId="13" xfId="0" applyFill="1" applyBorder="1"/>
    <xf numFmtId="0" fontId="0" fillId="2" borderId="16" xfId="0" applyFill="1" applyBorder="1"/>
    <xf numFmtId="0" fontId="0" fillId="0" borderId="0" xfId="0" applyAlignment="1"/>
    <xf numFmtId="0" fontId="1" fillId="0" borderId="9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74"/>
  <sheetViews>
    <sheetView tabSelected="1" topLeftCell="A91" zoomScaleNormal="100" workbookViewId="0">
      <selection activeCell="I115" sqref="I115"/>
    </sheetView>
  </sheetViews>
  <sheetFormatPr defaultRowHeight="14.25" x14ac:dyDescent="0.2"/>
  <cols>
    <col min="1" max="1" width="3.69921875" customWidth="1"/>
    <col min="2" max="2" width="10.69921875" style="1" customWidth="1"/>
    <col min="3" max="3" width="8.796875" style="1"/>
    <col min="4" max="4" width="20.69921875" style="4" customWidth="1"/>
    <col min="5" max="5" width="12.8984375" customWidth="1"/>
    <col min="6" max="6" width="8.69921875" customWidth="1"/>
    <col min="7" max="7" width="11.09765625" customWidth="1"/>
    <col min="8" max="8" width="16.59765625" customWidth="1"/>
    <col min="14" max="14" width="15.796875" customWidth="1"/>
  </cols>
  <sheetData>
    <row r="2" spans="2:8" x14ac:dyDescent="0.2">
      <c r="F2" s="71"/>
      <c r="G2" s="71"/>
      <c r="H2" s="71"/>
    </row>
    <row r="3" spans="2:8" ht="15" x14ac:dyDescent="0.2">
      <c r="B3" s="74" t="s">
        <v>7</v>
      </c>
      <c r="C3" s="74"/>
      <c r="D3" s="74"/>
      <c r="E3" s="74"/>
      <c r="F3" s="74"/>
    </row>
    <row r="4" spans="2:8" x14ac:dyDescent="0.2">
      <c r="B4" s="3"/>
      <c r="C4" s="3"/>
      <c r="D4" s="3"/>
      <c r="E4" s="3"/>
      <c r="F4" s="3"/>
      <c r="H4" t="s">
        <v>73</v>
      </c>
    </row>
    <row r="5" spans="2:8" x14ac:dyDescent="0.2">
      <c r="B5" s="75" t="s">
        <v>13</v>
      </c>
      <c r="C5" s="75"/>
      <c r="G5" t="s">
        <v>65</v>
      </c>
      <c r="H5" t="s">
        <v>74</v>
      </c>
    </row>
    <row r="6" spans="2:8" x14ac:dyDescent="0.2">
      <c r="B6" s="22" t="s">
        <v>0</v>
      </c>
      <c r="C6" s="23"/>
      <c r="D6" s="72" t="s">
        <v>8</v>
      </c>
      <c r="E6" s="72"/>
      <c r="F6" s="24"/>
      <c r="G6" s="24"/>
      <c r="H6" s="25"/>
    </row>
    <row r="7" spans="2:8" ht="15.75" x14ac:dyDescent="0.2">
      <c r="B7" s="26"/>
      <c r="C7" s="27">
        <v>202</v>
      </c>
      <c r="D7" s="28" t="s">
        <v>4</v>
      </c>
      <c r="E7" s="29">
        <v>4</v>
      </c>
      <c r="F7" s="30" t="s">
        <v>3</v>
      </c>
      <c r="G7" s="30">
        <v>1</v>
      </c>
      <c r="H7" s="47">
        <f>E7*VLOOKUP(G7,'Jednotkové ceny'!$A$4:$D$6,4,FALSE)</f>
        <v>0</v>
      </c>
    </row>
    <row r="8" spans="2:8" ht="15.75" x14ac:dyDescent="0.2">
      <c r="B8" s="26"/>
      <c r="C8" s="27">
        <v>203</v>
      </c>
      <c r="D8" s="28" t="s">
        <v>5</v>
      </c>
      <c r="E8" s="29">
        <v>1.5</v>
      </c>
      <c r="F8" s="30" t="s">
        <v>3</v>
      </c>
      <c r="G8" s="30">
        <v>2</v>
      </c>
      <c r="H8" s="47">
        <f>E8*VLOOKUP(G8,'Jednotkové ceny'!$A$4:$D$6,4,FALSE)</f>
        <v>0</v>
      </c>
    </row>
    <row r="9" spans="2:8" ht="15.75" x14ac:dyDescent="0.2">
      <c r="B9" s="26"/>
      <c r="C9" s="27">
        <v>204</v>
      </c>
      <c r="D9" s="28" t="s">
        <v>6</v>
      </c>
      <c r="E9" s="29">
        <v>3</v>
      </c>
      <c r="F9" s="30" t="s">
        <v>3</v>
      </c>
      <c r="G9" s="30">
        <v>2</v>
      </c>
      <c r="H9" s="47">
        <f>E9*VLOOKUP(G9,'Jednotkové ceny'!$A$4:$D$6,4,FALSE)</f>
        <v>0</v>
      </c>
    </row>
    <row r="10" spans="2:8" ht="15.75" x14ac:dyDescent="0.2">
      <c r="B10" s="26"/>
      <c r="C10" s="27">
        <v>206</v>
      </c>
      <c r="D10" s="28" t="s">
        <v>9</v>
      </c>
      <c r="E10" s="29">
        <v>19</v>
      </c>
      <c r="F10" s="30" t="s">
        <v>3</v>
      </c>
      <c r="G10" s="30">
        <v>1</v>
      </c>
      <c r="H10" s="47">
        <f>E10*VLOOKUP(G10,'Jednotkové ceny'!$A$4:$D$6,4,FALSE)</f>
        <v>0</v>
      </c>
    </row>
    <row r="11" spans="2:8" ht="15.75" x14ac:dyDescent="0.2">
      <c r="B11" s="26"/>
      <c r="C11" s="27">
        <v>207</v>
      </c>
      <c r="D11" s="28" t="s">
        <v>8</v>
      </c>
      <c r="E11" s="29">
        <v>15</v>
      </c>
      <c r="F11" s="30" t="s">
        <v>3</v>
      </c>
      <c r="G11" s="30">
        <v>1</v>
      </c>
      <c r="H11" s="47">
        <f>E11*VLOOKUP(G11,'Jednotkové ceny'!$A$4:$D$6,4,FALSE)</f>
        <v>0</v>
      </c>
    </row>
    <row r="12" spans="2:8" ht="15.75" x14ac:dyDescent="0.2">
      <c r="B12" s="31"/>
      <c r="C12" s="32"/>
      <c r="D12" s="33" t="s">
        <v>46</v>
      </c>
      <c r="E12" s="34">
        <f>SUM(E7:E11)</f>
        <v>42.5</v>
      </c>
      <c r="F12" s="35" t="s">
        <v>47</v>
      </c>
      <c r="G12" s="36"/>
      <c r="H12" s="48">
        <f>SUM(H7:H11)</f>
        <v>0</v>
      </c>
    </row>
    <row r="13" spans="2:8" x14ac:dyDescent="0.2">
      <c r="B13" s="44" t="s">
        <v>12</v>
      </c>
      <c r="C13" s="45"/>
      <c r="D13" s="73" t="s">
        <v>17</v>
      </c>
      <c r="E13" s="73"/>
      <c r="F13" s="46"/>
      <c r="G13" s="46"/>
      <c r="H13" s="49"/>
    </row>
    <row r="14" spans="2:8" ht="15.75" x14ac:dyDescent="0.2">
      <c r="B14" s="26"/>
      <c r="C14" s="27">
        <v>101</v>
      </c>
      <c r="D14" s="28" t="s">
        <v>9</v>
      </c>
      <c r="E14" s="29">
        <v>20.399999999999999</v>
      </c>
      <c r="F14" s="30" t="s">
        <v>3</v>
      </c>
      <c r="G14" s="30">
        <v>1</v>
      </c>
      <c r="H14" s="47">
        <f>E14*VLOOKUP(G14,'Jednotkové ceny'!$A$4:$D$6,4,FALSE)</f>
        <v>0</v>
      </c>
    </row>
    <row r="15" spans="2:8" ht="15.75" x14ac:dyDescent="0.2">
      <c r="B15" s="26"/>
      <c r="C15" s="27">
        <v>102</v>
      </c>
      <c r="D15" s="28" t="s">
        <v>9</v>
      </c>
      <c r="E15" s="29">
        <v>29.3</v>
      </c>
      <c r="F15" s="30" t="s">
        <v>3</v>
      </c>
      <c r="G15" s="30">
        <v>1</v>
      </c>
      <c r="H15" s="47">
        <f>E15*VLOOKUP(G15,'Jednotkové ceny'!$A$4:$D$6,4,FALSE)</f>
        <v>0</v>
      </c>
    </row>
    <row r="16" spans="2:8" ht="15.75" x14ac:dyDescent="0.2">
      <c r="B16" s="26"/>
      <c r="C16" s="27">
        <v>103</v>
      </c>
      <c r="D16" s="28" t="s">
        <v>9</v>
      </c>
      <c r="E16" s="29">
        <f>15.2+5.3</f>
        <v>20.5</v>
      </c>
      <c r="F16" s="30" t="s">
        <v>3</v>
      </c>
      <c r="G16" s="30">
        <v>1</v>
      </c>
      <c r="H16" s="47">
        <f>E16*VLOOKUP(G16,'Jednotkové ceny'!$A$4:$D$6,4,FALSE)</f>
        <v>0</v>
      </c>
    </row>
    <row r="17" spans="2:8" ht="15.75" x14ac:dyDescent="0.2">
      <c r="B17" s="26"/>
      <c r="C17" s="27">
        <v>104</v>
      </c>
      <c r="D17" s="28" t="s">
        <v>4</v>
      </c>
      <c r="E17" s="29">
        <v>7.4</v>
      </c>
      <c r="F17" s="30" t="s">
        <v>3</v>
      </c>
      <c r="G17" s="30">
        <v>1</v>
      </c>
      <c r="H17" s="47">
        <f>E17*VLOOKUP(G17,'Jednotkové ceny'!$A$4:$D$6,4,FALSE)</f>
        <v>0</v>
      </c>
    </row>
    <row r="18" spans="2:8" ht="15.75" x14ac:dyDescent="0.2">
      <c r="B18" s="26"/>
      <c r="C18" s="27" t="s">
        <v>56</v>
      </c>
      <c r="D18" s="28" t="s">
        <v>19</v>
      </c>
      <c r="E18" s="29">
        <v>2.6</v>
      </c>
      <c r="F18" s="30" t="s">
        <v>3</v>
      </c>
      <c r="G18" s="30">
        <v>1</v>
      </c>
      <c r="H18" s="47">
        <f>E18*VLOOKUP(G18,'Jednotkové ceny'!$A$4:$D$6,4,FALSE)</f>
        <v>0</v>
      </c>
    </row>
    <row r="19" spans="2:8" ht="15.75" x14ac:dyDescent="0.2">
      <c r="B19" s="26"/>
      <c r="C19" s="27" t="s">
        <v>57</v>
      </c>
      <c r="D19" s="28" t="s">
        <v>14</v>
      </c>
      <c r="E19" s="29">
        <v>2.1</v>
      </c>
      <c r="F19" s="30" t="s">
        <v>3</v>
      </c>
      <c r="G19" s="30">
        <v>2</v>
      </c>
      <c r="H19" s="47">
        <f>E19*VLOOKUP(G19,'Jednotkové ceny'!$A$4:$D$6,4,FALSE)</f>
        <v>0</v>
      </c>
    </row>
    <row r="20" spans="2:8" ht="15.75" x14ac:dyDescent="0.2">
      <c r="B20" s="26"/>
      <c r="C20" s="27">
        <v>105</v>
      </c>
      <c r="D20" s="28" t="s">
        <v>9</v>
      </c>
      <c r="E20" s="29">
        <v>14.5</v>
      </c>
      <c r="F20" s="30" t="s">
        <v>3</v>
      </c>
      <c r="G20" s="30">
        <v>1</v>
      </c>
      <c r="H20" s="47">
        <f>E20*VLOOKUP(G20,'Jednotkové ceny'!$A$4:$D$6,4,FALSE)</f>
        <v>0</v>
      </c>
    </row>
    <row r="21" spans="2:8" ht="15.75" x14ac:dyDescent="0.2">
      <c r="B21" s="26"/>
      <c r="C21" s="27">
        <v>106</v>
      </c>
      <c r="D21" s="28" t="s">
        <v>9</v>
      </c>
      <c r="E21" s="29">
        <v>21.3</v>
      </c>
      <c r="F21" s="30" t="s">
        <v>3</v>
      </c>
      <c r="G21" s="30">
        <v>1</v>
      </c>
      <c r="H21" s="47">
        <f>E21*VLOOKUP(G21,'Jednotkové ceny'!$A$4:$D$6,4,FALSE)</f>
        <v>0</v>
      </c>
    </row>
    <row r="22" spans="2:8" ht="15.75" x14ac:dyDescent="0.2">
      <c r="B22" s="26"/>
      <c r="C22" s="27">
        <v>107</v>
      </c>
      <c r="D22" s="28" t="s">
        <v>9</v>
      </c>
      <c r="E22" s="29">
        <v>20.3</v>
      </c>
      <c r="F22" s="30" t="s">
        <v>3</v>
      </c>
      <c r="G22" s="30">
        <v>1</v>
      </c>
      <c r="H22" s="47">
        <f>E22*VLOOKUP(G22,'Jednotkové ceny'!$A$4:$D$6,4,FALSE)</f>
        <v>0</v>
      </c>
    </row>
    <row r="23" spans="2:8" ht="15.75" x14ac:dyDescent="0.2">
      <c r="B23" s="26"/>
      <c r="C23" s="27">
        <v>108</v>
      </c>
      <c r="D23" s="28" t="s">
        <v>9</v>
      </c>
      <c r="E23" s="29">
        <v>31.2</v>
      </c>
      <c r="F23" s="30" t="s">
        <v>3</v>
      </c>
      <c r="G23" s="30">
        <v>1</v>
      </c>
      <c r="H23" s="47">
        <f>E23*VLOOKUP(G23,'Jednotkové ceny'!$A$4:$D$6,4,FALSE)</f>
        <v>0</v>
      </c>
    </row>
    <row r="24" spans="2:8" ht="15.75" x14ac:dyDescent="0.2">
      <c r="B24" s="26"/>
      <c r="C24" s="27">
        <v>109</v>
      </c>
      <c r="D24" s="28" t="s">
        <v>9</v>
      </c>
      <c r="E24" s="29">
        <v>56.5</v>
      </c>
      <c r="F24" s="30" t="s">
        <v>3</v>
      </c>
      <c r="G24" s="30">
        <v>1</v>
      </c>
      <c r="H24" s="47">
        <f>E24*VLOOKUP(G24,'Jednotkové ceny'!$A$4:$D$6,4,FALSE)</f>
        <v>0</v>
      </c>
    </row>
    <row r="25" spans="2:8" ht="15.75" x14ac:dyDescent="0.2">
      <c r="B25" s="26"/>
      <c r="C25" s="27">
        <v>110</v>
      </c>
      <c r="D25" s="28" t="s">
        <v>14</v>
      </c>
      <c r="E25" s="29">
        <v>2.5</v>
      </c>
      <c r="F25" s="30" t="s">
        <v>3</v>
      </c>
      <c r="G25" s="30">
        <v>2</v>
      </c>
      <c r="H25" s="47">
        <f>E25*VLOOKUP(G25,'Jednotkové ceny'!$A$4:$D$6,4,FALSE)</f>
        <v>0</v>
      </c>
    </row>
    <row r="26" spans="2:8" ht="15.75" x14ac:dyDescent="0.2">
      <c r="B26" s="26"/>
      <c r="C26" s="27">
        <v>111</v>
      </c>
      <c r="D26" s="28" t="s">
        <v>15</v>
      </c>
      <c r="E26" s="29">
        <v>4.7</v>
      </c>
      <c r="F26" s="30" t="s">
        <v>3</v>
      </c>
      <c r="G26" s="30">
        <v>2</v>
      </c>
      <c r="H26" s="47">
        <f>E26*VLOOKUP(G26,'Jednotkové ceny'!$A$4:$D$6,4,FALSE)</f>
        <v>0</v>
      </c>
    </row>
    <row r="27" spans="2:8" ht="15.75" x14ac:dyDescent="0.2">
      <c r="B27" s="26"/>
      <c r="C27" s="27">
        <v>112</v>
      </c>
      <c r="D27" s="28" t="s">
        <v>9</v>
      </c>
      <c r="E27" s="29">
        <v>18.3</v>
      </c>
      <c r="F27" s="30" t="s">
        <v>3</v>
      </c>
      <c r="G27" s="30">
        <v>1</v>
      </c>
      <c r="H27" s="47">
        <f>E27*VLOOKUP(G27,'Jednotkové ceny'!$A$4:$D$6,4,FALSE)</f>
        <v>0</v>
      </c>
    </row>
    <row r="28" spans="2:8" ht="15.75" x14ac:dyDescent="0.2">
      <c r="B28" s="26"/>
      <c r="C28" s="27">
        <v>113</v>
      </c>
      <c r="D28" s="28" t="s">
        <v>4</v>
      </c>
      <c r="E28" s="29">
        <v>22</v>
      </c>
      <c r="F28" s="30" t="s">
        <v>3</v>
      </c>
      <c r="G28" s="30">
        <v>1</v>
      </c>
      <c r="H28" s="47">
        <f>E28*VLOOKUP(G28,'Jednotkové ceny'!$A$4:$D$6,4,FALSE)</f>
        <v>0</v>
      </c>
    </row>
    <row r="29" spans="2:8" ht="15.75" x14ac:dyDescent="0.2">
      <c r="B29" s="37"/>
      <c r="C29" s="38"/>
      <c r="D29" s="39" t="s">
        <v>46</v>
      </c>
      <c r="E29" s="40">
        <f>SUM(E14:E28)</f>
        <v>273.60000000000002</v>
      </c>
      <c r="F29" s="41" t="s">
        <v>47</v>
      </c>
      <c r="G29" s="42"/>
      <c r="H29" s="50">
        <f>SUM(H14:H28)</f>
        <v>0</v>
      </c>
    </row>
    <row r="30" spans="2:8" ht="15.75" x14ac:dyDescent="0.2">
      <c r="B30" s="17" t="s">
        <v>11</v>
      </c>
      <c r="C30" s="18"/>
      <c r="D30" s="43" t="s">
        <v>10</v>
      </c>
      <c r="E30" s="20">
        <v>52</v>
      </c>
      <c r="F30" s="21" t="s">
        <v>47</v>
      </c>
      <c r="G30" s="19">
        <v>1</v>
      </c>
      <c r="H30" s="51">
        <f>E30*VLOOKUP(G30,'Jednotkové ceny'!$A$4:$D$6,4,FALSE)</f>
        <v>0</v>
      </c>
    </row>
    <row r="31" spans="2:8" x14ac:dyDescent="0.2">
      <c r="B31" s="5"/>
      <c r="C31" s="6"/>
      <c r="D31" s="7"/>
      <c r="E31" s="8"/>
      <c r="F31" s="8"/>
      <c r="H31" s="52"/>
    </row>
    <row r="32" spans="2:8" x14ac:dyDescent="0.2">
      <c r="B32" s="5"/>
      <c r="C32" s="6"/>
      <c r="D32" s="7"/>
      <c r="E32" s="8"/>
      <c r="F32" s="8"/>
      <c r="H32" s="52"/>
    </row>
    <row r="33" spans="2:8" x14ac:dyDescent="0.2">
      <c r="B33" s="75" t="s">
        <v>16</v>
      </c>
      <c r="C33" s="75"/>
      <c r="H33" s="52"/>
    </row>
    <row r="34" spans="2:8" x14ac:dyDescent="0.2">
      <c r="B34" s="22" t="s">
        <v>1</v>
      </c>
      <c r="C34" s="23" t="s">
        <v>36</v>
      </c>
      <c r="D34" s="72" t="s">
        <v>18</v>
      </c>
      <c r="E34" s="72"/>
      <c r="F34" s="24"/>
      <c r="G34" s="24"/>
      <c r="H34" s="53"/>
    </row>
    <row r="35" spans="2:8" ht="15.75" x14ac:dyDescent="0.2">
      <c r="B35" s="26"/>
      <c r="C35" s="27">
        <v>222</v>
      </c>
      <c r="D35" s="28" t="s">
        <v>5</v>
      </c>
      <c r="E35" s="29">
        <v>4</v>
      </c>
      <c r="F35" s="30" t="s">
        <v>3</v>
      </c>
      <c r="G35" s="30">
        <v>2</v>
      </c>
      <c r="H35" s="47">
        <f>E35*VLOOKUP(G35,'Jednotkové ceny'!$A$4:$D$6,4,FALSE)</f>
        <v>0</v>
      </c>
    </row>
    <row r="36" spans="2:8" ht="15.75" x14ac:dyDescent="0.2">
      <c r="B36" s="26"/>
      <c r="C36" s="27">
        <v>224</v>
      </c>
      <c r="D36" s="28" t="s">
        <v>19</v>
      </c>
      <c r="E36" s="29">
        <v>8</v>
      </c>
      <c r="F36" s="30" t="s">
        <v>3</v>
      </c>
      <c r="G36" s="30">
        <v>1</v>
      </c>
      <c r="H36" s="47">
        <f>E36*VLOOKUP(G36,'Jednotkové ceny'!$A$4:$D$6,4,FALSE)</f>
        <v>0</v>
      </c>
    </row>
    <row r="37" spans="2:8" ht="15.75" x14ac:dyDescent="0.2">
      <c r="B37" s="26"/>
      <c r="C37" s="27">
        <v>225</v>
      </c>
      <c r="D37" s="28" t="s">
        <v>20</v>
      </c>
      <c r="E37" s="29">
        <v>15</v>
      </c>
      <c r="F37" s="30" t="s">
        <v>3</v>
      </c>
      <c r="G37" s="30">
        <v>1</v>
      </c>
      <c r="H37" s="47">
        <f>E37*VLOOKUP(G37,'Jednotkové ceny'!$A$4:$D$6,4,FALSE)</f>
        <v>0</v>
      </c>
    </row>
    <row r="38" spans="2:8" ht="15.75" x14ac:dyDescent="0.2">
      <c r="B38" s="26"/>
      <c r="C38" s="27">
        <v>226</v>
      </c>
      <c r="D38" s="28" t="s">
        <v>21</v>
      </c>
      <c r="E38" s="29">
        <v>33</v>
      </c>
      <c r="F38" s="30" t="s">
        <v>3</v>
      </c>
      <c r="G38" s="30">
        <v>1</v>
      </c>
      <c r="H38" s="47">
        <f>E38*VLOOKUP(G38,'Jednotkové ceny'!$A$4:$D$6,4,FALSE)</f>
        <v>0</v>
      </c>
    </row>
    <row r="39" spans="2:8" ht="15.75" x14ac:dyDescent="0.2">
      <c r="B39" s="37"/>
      <c r="C39" s="38"/>
      <c r="D39" s="39" t="s">
        <v>46</v>
      </c>
      <c r="E39" s="40">
        <f>SUM(E35:E38)</f>
        <v>60</v>
      </c>
      <c r="F39" s="41" t="s">
        <v>47</v>
      </c>
      <c r="G39" s="42"/>
      <c r="H39" s="50">
        <f>SUM(H35:H38)</f>
        <v>0</v>
      </c>
    </row>
    <row r="40" spans="2:8" x14ac:dyDescent="0.2">
      <c r="B40" s="22" t="s">
        <v>1</v>
      </c>
      <c r="C40" s="23" t="s">
        <v>37</v>
      </c>
      <c r="D40" s="72" t="s">
        <v>18</v>
      </c>
      <c r="E40" s="72"/>
      <c r="F40" s="24"/>
      <c r="G40" s="24"/>
      <c r="H40" s="53"/>
    </row>
    <row r="41" spans="2:8" ht="15.75" x14ac:dyDescent="0.2">
      <c r="B41" s="26"/>
      <c r="C41" s="27">
        <v>242</v>
      </c>
      <c r="D41" s="28" t="s">
        <v>5</v>
      </c>
      <c r="E41" s="29">
        <v>3.5</v>
      </c>
      <c r="F41" s="30" t="s">
        <v>3</v>
      </c>
      <c r="G41" s="30">
        <v>2</v>
      </c>
      <c r="H41" s="47">
        <f>E41*VLOOKUP(G41,'Jednotkové ceny'!$A$4:$D$6,4,FALSE)</f>
        <v>0</v>
      </c>
    </row>
    <row r="42" spans="2:8" ht="15.75" x14ac:dyDescent="0.2">
      <c r="B42" s="26"/>
      <c r="C42" s="27">
        <v>243</v>
      </c>
      <c r="D42" s="28" t="s">
        <v>4</v>
      </c>
      <c r="E42" s="29">
        <v>16.899999999999999</v>
      </c>
      <c r="F42" s="30" t="s">
        <v>3</v>
      </c>
      <c r="G42" s="30">
        <v>1</v>
      </c>
      <c r="H42" s="47">
        <f>E42*VLOOKUP(G42,'Jednotkové ceny'!$A$4:$D$6,4,FALSE)</f>
        <v>0</v>
      </c>
    </row>
    <row r="43" spans="2:8" ht="15.75" x14ac:dyDescent="0.2">
      <c r="B43" s="26"/>
      <c r="C43" s="27">
        <v>244</v>
      </c>
      <c r="D43" s="28" t="s">
        <v>22</v>
      </c>
      <c r="E43" s="29">
        <v>20</v>
      </c>
      <c r="F43" s="30" t="s">
        <v>3</v>
      </c>
      <c r="G43" s="30">
        <v>1</v>
      </c>
      <c r="H43" s="47">
        <f>E43*VLOOKUP(G43,'Jednotkové ceny'!$A$4:$D$6,4,FALSE)</f>
        <v>0</v>
      </c>
    </row>
    <row r="44" spans="2:8" ht="15.75" x14ac:dyDescent="0.2">
      <c r="B44" s="26"/>
      <c r="C44" s="27">
        <v>245</v>
      </c>
      <c r="D44" s="28" t="s">
        <v>22</v>
      </c>
      <c r="E44" s="29">
        <v>18</v>
      </c>
      <c r="F44" s="30" t="s">
        <v>3</v>
      </c>
      <c r="G44" s="30">
        <v>1</v>
      </c>
      <c r="H44" s="47">
        <f>E44*VLOOKUP(G44,'Jednotkové ceny'!$A$4:$D$6,4,FALSE)</f>
        <v>0</v>
      </c>
    </row>
    <row r="45" spans="2:8" ht="15.75" x14ac:dyDescent="0.2">
      <c r="B45" s="26"/>
      <c r="C45" s="27">
        <v>246</v>
      </c>
      <c r="D45" s="28" t="s">
        <v>22</v>
      </c>
      <c r="E45" s="29">
        <v>17</v>
      </c>
      <c r="F45" s="30" t="s">
        <v>3</v>
      </c>
      <c r="G45" s="30">
        <v>1</v>
      </c>
      <c r="H45" s="47">
        <f>E45*VLOOKUP(G45,'Jednotkové ceny'!$A$4:$D$6,4,FALSE)</f>
        <v>0</v>
      </c>
    </row>
    <row r="46" spans="2:8" ht="15.75" x14ac:dyDescent="0.2">
      <c r="B46" s="26"/>
      <c r="C46" s="27">
        <v>247</v>
      </c>
      <c r="D46" s="28" t="s">
        <v>22</v>
      </c>
      <c r="E46" s="29">
        <v>17</v>
      </c>
      <c r="F46" s="30" t="s">
        <v>3</v>
      </c>
      <c r="G46" s="30">
        <v>1</v>
      </c>
      <c r="H46" s="47">
        <f>E46*VLOOKUP(G46,'Jednotkové ceny'!$A$4:$D$6,4,FALSE)</f>
        <v>0</v>
      </c>
    </row>
    <row r="47" spans="2:8" ht="15.75" x14ac:dyDescent="0.2">
      <c r="B47" s="37"/>
      <c r="C47" s="38"/>
      <c r="D47" s="39" t="s">
        <v>46</v>
      </c>
      <c r="E47" s="40">
        <f>SUM(E41:E46)</f>
        <v>92.4</v>
      </c>
      <c r="F47" s="41" t="s">
        <v>47</v>
      </c>
      <c r="G47" s="42"/>
      <c r="H47" s="50">
        <f>SUM(H41:H46)</f>
        <v>0</v>
      </c>
    </row>
    <row r="48" spans="2:8" x14ac:dyDescent="0.2">
      <c r="B48" s="22" t="s">
        <v>23</v>
      </c>
      <c r="C48" s="23"/>
      <c r="D48" s="54" t="s">
        <v>18</v>
      </c>
      <c r="E48" s="23"/>
      <c r="F48" s="24"/>
      <c r="G48" s="24"/>
      <c r="H48" s="53"/>
    </row>
    <row r="49" spans="2:8" ht="15.75" x14ac:dyDescent="0.2">
      <c r="B49" s="26"/>
      <c r="C49" s="27">
        <v>114</v>
      </c>
      <c r="D49" s="28" t="s">
        <v>19</v>
      </c>
      <c r="E49" s="29">
        <v>3.6</v>
      </c>
      <c r="F49" s="30" t="s">
        <v>3</v>
      </c>
      <c r="G49" s="30">
        <v>1</v>
      </c>
      <c r="H49" s="47">
        <f>E49*VLOOKUP(G49,'Jednotkové ceny'!$A$4:$D$6,4,FALSE)</f>
        <v>0</v>
      </c>
    </row>
    <row r="50" spans="2:8" ht="15.75" x14ac:dyDescent="0.2">
      <c r="B50" s="26"/>
      <c r="C50" s="27" t="s">
        <v>63</v>
      </c>
      <c r="D50" s="28" t="s">
        <v>5</v>
      </c>
      <c r="E50" s="29">
        <v>4.2</v>
      </c>
      <c r="F50" s="30" t="s">
        <v>3</v>
      </c>
      <c r="G50" s="30">
        <v>2</v>
      </c>
      <c r="H50" s="47">
        <f>E50*VLOOKUP(G50,'Jednotkové ceny'!$A$4:$D$6,4,FALSE)</f>
        <v>0</v>
      </c>
    </row>
    <row r="51" spans="2:8" ht="15.75" x14ac:dyDescent="0.2">
      <c r="B51" s="26"/>
      <c r="C51" s="27" t="s">
        <v>64</v>
      </c>
      <c r="D51" s="28" t="s">
        <v>4</v>
      </c>
      <c r="E51" s="29">
        <v>28.1</v>
      </c>
      <c r="F51" s="30" t="s">
        <v>3</v>
      </c>
      <c r="G51" s="30">
        <v>1</v>
      </c>
      <c r="H51" s="47">
        <f>E51*VLOOKUP(G51,'Jednotkové ceny'!$A$4:$D$6,4,FALSE)</f>
        <v>0</v>
      </c>
    </row>
    <row r="52" spans="2:8" ht="15.75" x14ac:dyDescent="0.2">
      <c r="B52" s="26"/>
      <c r="C52" s="27">
        <v>115</v>
      </c>
      <c r="D52" s="28" t="s">
        <v>21</v>
      </c>
      <c r="E52" s="29">
        <v>23.5</v>
      </c>
      <c r="F52" s="30" t="s">
        <v>3</v>
      </c>
      <c r="G52" s="30">
        <v>1</v>
      </c>
      <c r="H52" s="47">
        <f>E52*VLOOKUP(G52,'Jednotkové ceny'!$A$4:$D$6,4,FALSE)</f>
        <v>0</v>
      </c>
    </row>
    <row r="53" spans="2:8" ht="15.75" x14ac:dyDescent="0.2">
      <c r="B53" s="26"/>
      <c r="C53" s="27">
        <v>116</v>
      </c>
      <c r="D53" s="28" t="s">
        <v>9</v>
      </c>
      <c r="E53" s="29">
        <v>18.5</v>
      </c>
      <c r="F53" s="30" t="s">
        <v>3</v>
      </c>
      <c r="G53" s="30">
        <v>1</v>
      </c>
      <c r="H53" s="47">
        <f>E53*VLOOKUP(G53,'Jednotkové ceny'!$A$4:$D$6,4,FALSE)</f>
        <v>0</v>
      </c>
    </row>
    <row r="54" spans="2:8" ht="15.75" x14ac:dyDescent="0.2">
      <c r="B54" s="26"/>
      <c r="C54" s="27">
        <v>117</v>
      </c>
      <c r="D54" s="28" t="s">
        <v>22</v>
      </c>
      <c r="E54" s="29">
        <v>18.600000000000001</v>
      </c>
      <c r="F54" s="30" t="s">
        <v>3</v>
      </c>
      <c r="G54" s="30">
        <v>1</v>
      </c>
      <c r="H54" s="47">
        <f>E54*VLOOKUP(G54,'Jednotkové ceny'!$A$4:$D$6,4,FALSE)</f>
        <v>0</v>
      </c>
    </row>
    <row r="55" spans="2:8" ht="15.75" x14ac:dyDescent="0.2">
      <c r="B55" s="26"/>
      <c r="C55" s="27">
        <v>118</v>
      </c>
      <c r="D55" s="28" t="s">
        <v>22</v>
      </c>
      <c r="E55" s="29">
        <v>18.5</v>
      </c>
      <c r="F55" s="30" t="s">
        <v>3</v>
      </c>
      <c r="G55" s="30">
        <v>1</v>
      </c>
      <c r="H55" s="47">
        <f>E55*VLOOKUP(G55,'Jednotkové ceny'!$A$4:$D$6,4,FALSE)</f>
        <v>0</v>
      </c>
    </row>
    <row r="56" spans="2:8" ht="15.75" x14ac:dyDescent="0.2">
      <c r="B56" s="26"/>
      <c r="C56" s="27">
        <v>119</v>
      </c>
      <c r="D56" s="28" t="s">
        <v>32</v>
      </c>
      <c r="E56" s="29">
        <v>32.6</v>
      </c>
      <c r="F56" s="30" t="s">
        <v>3</v>
      </c>
      <c r="G56" s="30">
        <v>1</v>
      </c>
      <c r="H56" s="47">
        <f>E56*VLOOKUP(G56,'Jednotkové ceny'!$A$4:$D$6,4,FALSE)</f>
        <v>0</v>
      </c>
    </row>
    <row r="57" spans="2:8" ht="15.75" x14ac:dyDescent="0.2">
      <c r="B57" s="26"/>
      <c r="C57" s="27">
        <v>120</v>
      </c>
      <c r="D57" s="28" t="s">
        <v>33</v>
      </c>
      <c r="E57" s="29">
        <v>32.5</v>
      </c>
      <c r="F57" s="30" t="s">
        <v>3</v>
      </c>
      <c r="G57" s="30">
        <v>1</v>
      </c>
      <c r="H57" s="47">
        <f>E57*VLOOKUP(G57,'Jednotkové ceny'!$A$4:$D$6,4,FALSE)</f>
        <v>0</v>
      </c>
    </row>
    <row r="58" spans="2:8" ht="15.75" x14ac:dyDescent="0.2">
      <c r="B58" s="26"/>
      <c r="C58" s="27">
        <v>121</v>
      </c>
      <c r="D58" s="28" t="s">
        <v>22</v>
      </c>
      <c r="E58" s="29">
        <v>28.1</v>
      </c>
      <c r="F58" s="30" t="s">
        <v>3</v>
      </c>
      <c r="G58" s="30">
        <v>1</v>
      </c>
      <c r="H58" s="47">
        <f>E58*VLOOKUP(G58,'Jednotkové ceny'!$A$4:$D$6,4,FALSE)</f>
        <v>0</v>
      </c>
    </row>
    <row r="59" spans="2:8" ht="15.75" x14ac:dyDescent="0.2">
      <c r="B59" s="26"/>
      <c r="C59" s="27">
        <v>122</v>
      </c>
      <c r="D59" s="28" t="s">
        <v>22</v>
      </c>
      <c r="E59" s="29">
        <v>14.1</v>
      </c>
      <c r="F59" s="30" t="s">
        <v>3</v>
      </c>
      <c r="G59" s="30">
        <v>1</v>
      </c>
      <c r="H59" s="47">
        <f>E59*VLOOKUP(G59,'Jednotkové ceny'!$A$4:$D$6,4,FALSE)</f>
        <v>0</v>
      </c>
    </row>
    <row r="60" spans="2:8" ht="15.75" x14ac:dyDescent="0.2">
      <c r="B60" s="37"/>
      <c r="C60" s="38"/>
      <c r="D60" s="39" t="s">
        <v>46</v>
      </c>
      <c r="E60" s="40">
        <f>SUM(E49:E59)</f>
        <v>222.29999999999998</v>
      </c>
      <c r="F60" s="41" t="s">
        <v>47</v>
      </c>
      <c r="G60" s="42"/>
      <c r="H60" s="50">
        <f>SUM(H49:H59)</f>
        <v>0</v>
      </c>
    </row>
    <row r="61" spans="2:8" x14ac:dyDescent="0.2">
      <c r="B61" s="22" t="s">
        <v>24</v>
      </c>
      <c r="C61" s="55"/>
      <c r="D61" s="72" t="s">
        <v>17</v>
      </c>
      <c r="E61" s="72"/>
      <c r="F61" s="24"/>
      <c r="G61" s="24"/>
      <c r="H61" s="53"/>
    </row>
    <row r="62" spans="2:8" ht="15.75" x14ac:dyDescent="0.2">
      <c r="B62" s="26"/>
      <c r="C62" s="56" t="s">
        <v>25</v>
      </c>
      <c r="D62" s="28" t="s">
        <v>4</v>
      </c>
      <c r="E62" s="29">
        <v>21.7</v>
      </c>
      <c r="F62" s="30" t="s">
        <v>3</v>
      </c>
      <c r="G62" s="30">
        <v>1</v>
      </c>
      <c r="H62" s="47">
        <f>E62*VLOOKUP(G62,'Jednotkové ceny'!$A$4:$D$6,4,FALSE)</f>
        <v>0</v>
      </c>
    </row>
    <row r="63" spans="2:8" ht="15.75" x14ac:dyDescent="0.2">
      <c r="B63" s="26"/>
      <c r="C63" s="56" t="s">
        <v>26</v>
      </c>
      <c r="D63" s="28" t="s">
        <v>15</v>
      </c>
      <c r="E63" s="29">
        <v>6</v>
      </c>
      <c r="F63" s="30" t="s">
        <v>3</v>
      </c>
      <c r="G63" s="30">
        <v>2</v>
      </c>
      <c r="H63" s="47">
        <f>E63*VLOOKUP(G63,'Jednotkové ceny'!$A$4:$D$6,4,FALSE)</f>
        <v>0</v>
      </c>
    </row>
    <row r="64" spans="2:8" ht="15.75" x14ac:dyDescent="0.2">
      <c r="B64" s="26"/>
      <c r="C64" s="56" t="s">
        <v>27</v>
      </c>
      <c r="D64" s="28" t="s">
        <v>22</v>
      </c>
      <c r="E64" s="29">
        <v>9.8000000000000007</v>
      </c>
      <c r="F64" s="30" t="s">
        <v>3</v>
      </c>
      <c r="G64" s="30">
        <v>1</v>
      </c>
      <c r="H64" s="47">
        <f>E64*VLOOKUP(G64,'Jednotkové ceny'!$A$4:$D$6,4,FALSE)</f>
        <v>0</v>
      </c>
    </row>
    <row r="65" spans="2:8" ht="15.75" x14ac:dyDescent="0.2">
      <c r="B65" s="26"/>
      <c r="C65" s="56" t="s">
        <v>28</v>
      </c>
      <c r="D65" s="28" t="s">
        <v>4</v>
      </c>
      <c r="E65" s="29">
        <v>8.1999999999999993</v>
      </c>
      <c r="F65" s="30" t="s">
        <v>3</v>
      </c>
      <c r="G65" s="30">
        <v>1</v>
      </c>
      <c r="H65" s="47">
        <f>E65*VLOOKUP(G65,'Jednotkové ceny'!$A$4:$D$6,4,FALSE)</f>
        <v>0</v>
      </c>
    </row>
    <row r="66" spans="2:8" ht="15.75" x14ac:dyDescent="0.2">
      <c r="B66" s="26"/>
      <c r="C66" s="56" t="s">
        <v>29</v>
      </c>
      <c r="D66" s="28" t="s">
        <v>14</v>
      </c>
      <c r="E66" s="29">
        <v>4</v>
      </c>
      <c r="F66" s="30" t="s">
        <v>3</v>
      </c>
      <c r="G66" s="30">
        <v>2</v>
      </c>
      <c r="H66" s="47">
        <f>E66*VLOOKUP(G66,'Jednotkové ceny'!$A$4:$D$6,4,FALSE)</f>
        <v>0</v>
      </c>
    </row>
    <row r="67" spans="2:8" ht="15.75" x14ac:dyDescent="0.2">
      <c r="B67" s="26"/>
      <c r="C67" s="56" t="s">
        <v>30</v>
      </c>
      <c r="D67" s="28" t="s">
        <v>31</v>
      </c>
      <c r="E67" s="29">
        <v>19.2</v>
      </c>
      <c r="F67" s="30" t="s">
        <v>3</v>
      </c>
      <c r="G67" s="30">
        <v>1</v>
      </c>
      <c r="H67" s="47">
        <f>E67*VLOOKUP(G67,'Jednotkové ceny'!$A$4:$D$6,4,FALSE)</f>
        <v>0</v>
      </c>
    </row>
    <row r="68" spans="2:8" ht="15.75" x14ac:dyDescent="0.2">
      <c r="B68" s="26"/>
      <c r="C68" s="56" t="s">
        <v>40</v>
      </c>
      <c r="D68" s="28" t="s">
        <v>33</v>
      </c>
      <c r="E68" s="29">
        <v>21.8</v>
      </c>
      <c r="F68" s="30" t="s">
        <v>3</v>
      </c>
      <c r="G68" s="30">
        <v>1</v>
      </c>
      <c r="H68" s="47">
        <f>E68*VLOOKUP(G68,'Jednotkové ceny'!$A$4:$D$6,4,FALSE)</f>
        <v>0</v>
      </c>
    </row>
    <row r="69" spans="2:8" ht="15.75" x14ac:dyDescent="0.2">
      <c r="B69" s="26"/>
      <c r="C69" s="56" t="s">
        <v>41</v>
      </c>
      <c r="D69" s="28" t="s">
        <v>22</v>
      </c>
      <c r="E69" s="29">
        <v>27.17</v>
      </c>
      <c r="F69" s="30" t="s">
        <v>3</v>
      </c>
      <c r="G69" s="30">
        <v>1</v>
      </c>
      <c r="H69" s="47">
        <f>E69*VLOOKUP(G69,'Jednotkové ceny'!$A$4:$D$6,4,FALSE)</f>
        <v>0</v>
      </c>
    </row>
    <row r="70" spans="2:8" ht="15.75" x14ac:dyDescent="0.2">
      <c r="B70" s="37"/>
      <c r="C70" s="58"/>
      <c r="D70" s="39" t="s">
        <v>46</v>
      </c>
      <c r="E70" s="40">
        <f>SUM(E62:E69)</f>
        <v>117.87</v>
      </c>
      <c r="F70" s="41" t="s">
        <v>47</v>
      </c>
      <c r="G70" s="42"/>
      <c r="H70" s="50">
        <f>SUM(H62:H69)</f>
        <v>0</v>
      </c>
    </row>
    <row r="71" spans="2:8" ht="15.75" x14ac:dyDescent="0.2">
      <c r="B71" s="17" t="s">
        <v>48</v>
      </c>
      <c r="C71" s="18"/>
      <c r="D71" s="43" t="s">
        <v>10</v>
      </c>
      <c r="E71" s="20">
        <v>48.5</v>
      </c>
      <c r="F71" s="21" t="s">
        <v>47</v>
      </c>
      <c r="G71" s="19">
        <v>1</v>
      </c>
      <c r="H71" s="51">
        <f>E71*VLOOKUP(G71,'Jednotkové ceny'!$A$4:$D$6,4,FALSE)</f>
        <v>0</v>
      </c>
    </row>
    <row r="72" spans="2:8" x14ac:dyDescent="0.2">
      <c r="B72" s="2"/>
      <c r="H72" s="52"/>
    </row>
    <row r="73" spans="2:8" x14ac:dyDescent="0.2">
      <c r="B73" s="3"/>
      <c r="H73" s="52"/>
    </row>
    <row r="74" spans="2:8" x14ac:dyDescent="0.2">
      <c r="B74" s="75" t="s">
        <v>38</v>
      </c>
      <c r="C74" s="75"/>
      <c r="H74" s="52"/>
    </row>
    <row r="75" spans="2:8" x14ac:dyDescent="0.2">
      <c r="B75" s="22" t="s">
        <v>2</v>
      </c>
      <c r="C75" s="23"/>
      <c r="D75" s="72" t="s">
        <v>18</v>
      </c>
      <c r="E75" s="72"/>
      <c r="F75" s="24"/>
      <c r="G75" s="24"/>
      <c r="H75" s="53"/>
    </row>
    <row r="76" spans="2:8" ht="15.75" x14ac:dyDescent="0.2">
      <c r="B76" s="26"/>
      <c r="C76" s="27">
        <v>252</v>
      </c>
      <c r="D76" s="28" t="s">
        <v>35</v>
      </c>
      <c r="E76" s="29">
        <v>6</v>
      </c>
      <c r="F76" s="30" t="s">
        <v>3</v>
      </c>
      <c r="G76" s="30">
        <v>3</v>
      </c>
      <c r="H76" s="47">
        <f>E76*VLOOKUP(G76,'Jednotkové ceny'!$A$4:$D$6,4,FALSE)</f>
        <v>0</v>
      </c>
    </row>
    <row r="77" spans="2:8" ht="15.75" x14ac:dyDescent="0.2">
      <c r="B77" s="26"/>
      <c r="C77" s="27">
        <v>253</v>
      </c>
      <c r="D77" s="28" t="s">
        <v>22</v>
      </c>
      <c r="E77" s="29">
        <v>19</v>
      </c>
      <c r="F77" s="30" t="s">
        <v>3</v>
      </c>
      <c r="G77" s="30">
        <v>1</v>
      </c>
      <c r="H77" s="47">
        <f>E77*VLOOKUP(G77,'Jednotkové ceny'!$A$4:$D$6,4,FALSE)</f>
        <v>0</v>
      </c>
    </row>
    <row r="78" spans="2:8" ht="15.75" x14ac:dyDescent="0.2">
      <c r="B78" s="26"/>
      <c r="C78" s="27">
        <v>254</v>
      </c>
      <c r="D78" s="28" t="s">
        <v>22</v>
      </c>
      <c r="E78" s="29">
        <v>20</v>
      </c>
      <c r="F78" s="30" t="s">
        <v>3</v>
      </c>
      <c r="G78" s="30">
        <v>1</v>
      </c>
      <c r="H78" s="47">
        <f>E78*VLOOKUP(G78,'Jednotkové ceny'!$A$4:$D$6,4,FALSE)</f>
        <v>0</v>
      </c>
    </row>
    <row r="79" spans="2:8" ht="15.75" x14ac:dyDescent="0.2">
      <c r="B79" s="26"/>
      <c r="C79" s="27">
        <v>255</v>
      </c>
      <c r="D79" s="28" t="s">
        <v>22</v>
      </c>
      <c r="E79" s="29">
        <v>15</v>
      </c>
      <c r="F79" s="30" t="s">
        <v>3</v>
      </c>
      <c r="G79" s="30">
        <v>1</v>
      </c>
      <c r="H79" s="47">
        <f>E79*VLOOKUP(G79,'Jednotkové ceny'!$A$4:$D$6,4,FALSE)</f>
        <v>0</v>
      </c>
    </row>
    <row r="80" spans="2:8" ht="15.75" x14ac:dyDescent="0.2">
      <c r="B80" s="26"/>
      <c r="C80" s="27">
        <v>256</v>
      </c>
      <c r="D80" s="28" t="s">
        <v>4</v>
      </c>
      <c r="E80" s="29">
        <v>10</v>
      </c>
      <c r="F80" s="30" t="s">
        <v>3</v>
      </c>
      <c r="G80" s="30">
        <v>1</v>
      </c>
      <c r="H80" s="47">
        <f>E80*VLOOKUP(G80,'Jednotkové ceny'!$A$4:$D$6,4,FALSE)</f>
        <v>0</v>
      </c>
    </row>
    <row r="81" spans="2:8" ht="15.75" x14ac:dyDescent="0.2">
      <c r="B81" s="26"/>
      <c r="C81" s="27">
        <v>257</v>
      </c>
      <c r="D81" s="28" t="s">
        <v>19</v>
      </c>
      <c r="E81" s="29">
        <v>3</v>
      </c>
      <c r="F81" s="30" t="s">
        <v>3</v>
      </c>
      <c r="G81" s="30">
        <v>1</v>
      </c>
      <c r="H81" s="47">
        <f>E81*VLOOKUP(G81,'Jednotkové ceny'!$A$4:$D$6,4,FALSE)</f>
        <v>0</v>
      </c>
    </row>
    <row r="82" spans="2:8" ht="15.75" x14ac:dyDescent="0.2">
      <c r="B82" s="26"/>
      <c r="C82" s="27">
        <v>258</v>
      </c>
      <c r="D82" s="28" t="s">
        <v>5</v>
      </c>
      <c r="E82" s="29">
        <v>2.5</v>
      </c>
      <c r="F82" s="30" t="s">
        <v>3</v>
      </c>
      <c r="G82" s="30">
        <v>2</v>
      </c>
      <c r="H82" s="47">
        <f>E82*VLOOKUP(G82,'Jednotkové ceny'!$A$4:$D$6,4,FALSE)</f>
        <v>0</v>
      </c>
    </row>
    <row r="83" spans="2:8" ht="15.75" x14ac:dyDescent="0.2">
      <c r="B83" s="37"/>
      <c r="C83" s="38"/>
      <c r="D83" s="39" t="s">
        <v>46</v>
      </c>
      <c r="E83" s="40">
        <f>SUM(E76:E82)</f>
        <v>75.5</v>
      </c>
      <c r="F83" s="41" t="s">
        <v>47</v>
      </c>
      <c r="G83" s="42"/>
      <c r="H83" s="50">
        <f>SUM(H76:H82)</f>
        <v>0</v>
      </c>
    </row>
    <row r="84" spans="2:8" x14ac:dyDescent="0.2">
      <c r="B84" s="22" t="s">
        <v>39</v>
      </c>
      <c r="C84" s="23"/>
      <c r="D84" s="72" t="s">
        <v>18</v>
      </c>
      <c r="E84" s="72"/>
      <c r="F84" s="24"/>
      <c r="G84" s="24"/>
      <c r="H84" s="53"/>
    </row>
    <row r="85" spans="2:8" ht="15.75" x14ac:dyDescent="0.2">
      <c r="B85" s="26"/>
      <c r="C85" s="27">
        <v>123</v>
      </c>
      <c r="D85" s="28" t="s">
        <v>9</v>
      </c>
      <c r="E85" s="29">
        <v>59</v>
      </c>
      <c r="F85" s="30" t="s">
        <v>3</v>
      </c>
      <c r="G85" s="30">
        <v>1</v>
      </c>
      <c r="H85" s="47">
        <f>E85*VLOOKUP(G85,'Jednotkové ceny'!$A$4:$D$6,4,FALSE)</f>
        <v>0</v>
      </c>
    </row>
    <row r="86" spans="2:8" ht="15.75" x14ac:dyDescent="0.2">
      <c r="B86" s="26"/>
      <c r="C86" s="27">
        <v>124</v>
      </c>
      <c r="D86" s="28" t="s">
        <v>22</v>
      </c>
      <c r="E86" s="29">
        <v>24.1</v>
      </c>
      <c r="F86" s="30" t="s">
        <v>3</v>
      </c>
      <c r="G86" s="30">
        <v>1</v>
      </c>
      <c r="H86" s="47">
        <f>E86*VLOOKUP(G86,'Jednotkové ceny'!$A$4:$D$6,4,FALSE)</f>
        <v>0</v>
      </c>
    </row>
    <row r="87" spans="2:8" ht="15.75" x14ac:dyDescent="0.2">
      <c r="B87" s="26"/>
      <c r="C87" s="27">
        <v>125</v>
      </c>
      <c r="D87" s="28" t="s">
        <v>19</v>
      </c>
      <c r="E87" s="29">
        <v>6.6</v>
      </c>
      <c r="F87" s="30" t="s">
        <v>3</v>
      </c>
      <c r="G87" s="30">
        <v>1</v>
      </c>
      <c r="H87" s="47">
        <f>E87*VLOOKUP(G87,'Jednotkové ceny'!$A$4:$D$6,4,FALSE)</f>
        <v>0</v>
      </c>
    </row>
    <row r="88" spans="2:8" ht="15.75" x14ac:dyDescent="0.2">
      <c r="B88" s="26"/>
      <c r="C88" s="27">
        <v>126</v>
      </c>
      <c r="D88" s="28" t="s">
        <v>22</v>
      </c>
      <c r="E88" s="29">
        <v>19</v>
      </c>
      <c r="F88" s="30" t="s">
        <v>3</v>
      </c>
      <c r="G88" s="30">
        <v>1</v>
      </c>
      <c r="H88" s="47">
        <f>E88*VLOOKUP(G88,'Jednotkové ceny'!$A$4:$D$6,4,FALSE)</f>
        <v>0</v>
      </c>
    </row>
    <row r="89" spans="2:8" ht="15.75" x14ac:dyDescent="0.2">
      <c r="B89" s="26"/>
      <c r="C89" s="27">
        <v>127</v>
      </c>
      <c r="D89" s="28" t="s">
        <v>22</v>
      </c>
      <c r="E89" s="29">
        <v>14</v>
      </c>
      <c r="F89" s="30" t="s">
        <v>3</v>
      </c>
      <c r="G89" s="30">
        <v>1</v>
      </c>
      <c r="H89" s="47">
        <f>E89*VLOOKUP(G89,'Jednotkové ceny'!$A$4:$D$6,4,FALSE)</f>
        <v>0</v>
      </c>
    </row>
    <row r="90" spans="2:8" ht="15.75" x14ac:dyDescent="0.2">
      <c r="B90" s="26"/>
      <c r="C90" s="27">
        <v>128</v>
      </c>
      <c r="D90" s="28" t="s">
        <v>22</v>
      </c>
      <c r="E90" s="29">
        <v>15.3</v>
      </c>
      <c r="F90" s="30" t="s">
        <v>3</v>
      </c>
      <c r="G90" s="30">
        <v>1</v>
      </c>
      <c r="H90" s="47">
        <f>E90*VLOOKUP(G90,'Jednotkové ceny'!$A$4:$D$6,4,FALSE)</f>
        <v>0</v>
      </c>
    </row>
    <row r="91" spans="2:8" ht="15.75" x14ac:dyDescent="0.2">
      <c r="B91" s="26"/>
      <c r="C91" s="27">
        <v>129</v>
      </c>
      <c r="D91" s="28" t="s">
        <v>22</v>
      </c>
      <c r="E91" s="29">
        <v>22.8</v>
      </c>
      <c r="F91" s="30" t="s">
        <v>3</v>
      </c>
      <c r="G91" s="30">
        <v>1</v>
      </c>
      <c r="H91" s="47">
        <f>E91*VLOOKUP(G91,'Jednotkové ceny'!$A$4:$D$6,4,FALSE)</f>
        <v>0</v>
      </c>
    </row>
    <row r="92" spans="2:8" ht="15.75" x14ac:dyDescent="0.2">
      <c r="B92" s="26"/>
      <c r="C92" s="27">
        <v>130</v>
      </c>
      <c r="D92" s="28" t="s">
        <v>22</v>
      </c>
      <c r="E92" s="29">
        <v>17.5</v>
      </c>
      <c r="F92" s="30" t="s">
        <v>3</v>
      </c>
      <c r="G92" s="30">
        <v>1</v>
      </c>
      <c r="H92" s="47">
        <f>E92*VLOOKUP(G92,'Jednotkové ceny'!$A$4:$D$6,4,FALSE)</f>
        <v>0</v>
      </c>
    </row>
    <row r="93" spans="2:8" ht="15.75" x14ac:dyDescent="0.2">
      <c r="B93" s="26"/>
      <c r="C93" s="27">
        <v>131</v>
      </c>
      <c r="D93" s="28" t="s">
        <v>22</v>
      </c>
      <c r="E93" s="29">
        <v>19.899999999999999</v>
      </c>
      <c r="F93" s="30" t="s">
        <v>3</v>
      </c>
      <c r="G93" s="30">
        <v>1</v>
      </c>
      <c r="H93" s="47">
        <f>E93*VLOOKUP(G93,'Jednotkové ceny'!$A$4:$D$6,4,FALSE)</f>
        <v>0</v>
      </c>
    </row>
    <row r="94" spans="2:8" ht="15.75" x14ac:dyDescent="0.2">
      <c r="B94" s="26"/>
      <c r="C94" s="27">
        <v>132</v>
      </c>
      <c r="D94" s="28" t="s">
        <v>22</v>
      </c>
      <c r="E94" s="29">
        <v>29.6</v>
      </c>
      <c r="F94" s="30" t="s">
        <v>3</v>
      </c>
      <c r="G94" s="30">
        <v>1</v>
      </c>
      <c r="H94" s="47">
        <f>E94*VLOOKUP(G94,'Jednotkové ceny'!$A$4:$D$6,4,FALSE)</f>
        <v>0</v>
      </c>
    </row>
    <row r="95" spans="2:8" ht="15.75" x14ac:dyDescent="0.2">
      <c r="B95" s="26"/>
      <c r="C95" s="27">
        <v>133</v>
      </c>
      <c r="D95" s="28" t="s">
        <v>4</v>
      </c>
      <c r="E95" s="29">
        <f>13.4+16.5+3.3</f>
        <v>33.199999999999996</v>
      </c>
      <c r="F95" s="30" t="s">
        <v>3</v>
      </c>
      <c r="G95" s="30">
        <v>1</v>
      </c>
      <c r="H95" s="47">
        <f>E95*VLOOKUP(G95,'Jednotkové ceny'!$A$4:$D$6,4,FALSE)</f>
        <v>0</v>
      </c>
    </row>
    <row r="96" spans="2:8" ht="15.75" x14ac:dyDescent="0.2">
      <c r="B96" s="26"/>
      <c r="C96" s="27" t="s">
        <v>62</v>
      </c>
      <c r="D96" s="28" t="s">
        <v>34</v>
      </c>
      <c r="E96" s="29">
        <v>2.9</v>
      </c>
      <c r="F96" s="30" t="s">
        <v>3</v>
      </c>
      <c r="G96" s="30">
        <v>2</v>
      </c>
      <c r="H96" s="47">
        <f>E96*VLOOKUP(G96,'Jednotkové ceny'!$A$4:$D$6,4,FALSE)</f>
        <v>0</v>
      </c>
    </row>
    <row r="97" spans="2:8" ht="15.75" x14ac:dyDescent="0.2">
      <c r="B97" s="26"/>
      <c r="C97" s="27">
        <v>136</v>
      </c>
      <c r="D97" s="28" t="s">
        <v>34</v>
      </c>
      <c r="E97" s="29">
        <v>8.6999999999999993</v>
      </c>
      <c r="F97" s="30" t="s">
        <v>3</v>
      </c>
      <c r="G97" s="30">
        <v>2</v>
      </c>
      <c r="H97" s="47">
        <f>E97*VLOOKUP(G97,'Jednotkové ceny'!$A$4:$D$6,4,FALSE)</f>
        <v>0</v>
      </c>
    </row>
    <row r="98" spans="2:8" ht="15.75" x14ac:dyDescent="0.2">
      <c r="B98" s="37"/>
      <c r="C98" s="38"/>
      <c r="D98" s="39" t="s">
        <v>46</v>
      </c>
      <c r="E98" s="40">
        <f>SUM(E85:E97)</f>
        <v>272.59999999999997</v>
      </c>
      <c r="F98" s="41" t="s">
        <v>47</v>
      </c>
      <c r="G98" s="42"/>
      <c r="H98" s="50">
        <f>SUM(H85:H97)</f>
        <v>0</v>
      </c>
    </row>
    <row r="99" spans="2:8" x14ac:dyDescent="0.2">
      <c r="B99" s="22" t="s">
        <v>42</v>
      </c>
      <c r="C99" s="23"/>
      <c r="D99" s="72" t="s">
        <v>43</v>
      </c>
      <c r="E99" s="72"/>
      <c r="F99" s="24"/>
      <c r="G99" s="24"/>
      <c r="H99" s="53"/>
    </row>
    <row r="100" spans="2:8" ht="15.75" x14ac:dyDescent="0.2">
      <c r="B100" s="26"/>
      <c r="C100" s="56" t="s">
        <v>49</v>
      </c>
      <c r="D100" s="28" t="s">
        <v>50</v>
      </c>
      <c r="E100" s="29">
        <v>18.2</v>
      </c>
      <c r="F100" s="30" t="s">
        <v>3</v>
      </c>
      <c r="G100" s="30">
        <v>3</v>
      </c>
      <c r="H100" s="47">
        <f>E100*VLOOKUP(G100,'Jednotkové ceny'!$A$4:$D$6,4,FALSE)</f>
        <v>0</v>
      </c>
    </row>
    <row r="101" spans="2:8" ht="15.75" x14ac:dyDescent="0.2">
      <c r="B101" s="26"/>
      <c r="C101" s="56" t="s">
        <v>51</v>
      </c>
      <c r="D101" s="28" t="s">
        <v>50</v>
      </c>
      <c r="E101" s="29">
        <v>18.3</v>
      </c>
      <c r="F101" s="30" t="s">
        <v>3</v>
      </c>
      <c r="G101" s="30">
        <v>3</v>
      </c>
      <c r="H101" s="47">
        <f>E101*VLOOKUP(G101,'Jednotkové ceny'!$A$4:$D$6,4,FALSE)</f>
        <v>0</v>
      </c>
    </row>
    <row r="102" spans="2:8" ht="15.75" x14ac:dyDescent="0.2">
      <c r="B102" s="26"/>
      <c r="C102" s="56" t="s">
        <v>52</v>
      </c>
      <c r="D102" s="28" t="s">
        <v>35</v>
      </c>
      <c r="E102" s="29">
        <v>32.200000000000003</v>
      </c>
      <c r="F102" s="30" t="s">
        <v>3</v>
      </c>
      <c r="G102" s="30">
        <v>3</v>
      </c>
      <c r="H102" s="47">
        <f>E102*VLOOKUP(G102,'Jednotkové ceny'!$A$4:$D$6,4,FALSE)</f>
        <v>0</v>
      </c>
    </row>
    <row r="103" spans="2:8" ht="15.75" x14ac:dyDescent="0.2">
      <c r="B103" s="26"/>
      <c r="C103" s="56" t="s">
        <v>58</v>
      </c>
      <c r="D103" s="28" t="s">
        <v>59</v>
      </c>
      <c r="E103" s="29">
        <v>8.5</v>
      </c>
      <c r="F103" s="30" t="s">
        <v>3</v>
      </c>
      <c r="G103" s="30">
        <v>2</v>
      </c>
      <c r="H103" s="47">
        <f>E103*VLOOKUP(G103,'Jednotkové ceny'!$A$4:$D$6,4,FALSE)</f>
        <v>0</v>
      </c>
    </row>
    <row r="104" spans="2:8" ht="15.75" x14ac:dyDescent="0.2">
      <c r="B104" s="26"/>
      <c r="C104" s="56" t="s">
        <v>60</v>
      </c>
      <c r="D104" s="28" t="s">
        <v>5</v>
      </c>
      <c r="E104" s="29">
        <v>4</v>
      </c>
      <c r="F104" s="30" t="s">
        <v>3</v>
      </c>
      <c r="G104" s="30">
        <v>2</v>
      </c>
      <c r="H104" s="47">
        <f>E104*VLOOKUP(G104,'Jednotkové ceny'!$A$4:$D$6,4,FALSE)</f>
        <v>0</v>
      </c>
    </row>
    <row r="105" spans="2:8" ht="15.75" x14ac:dyDescent="0.2">
      <c r="B105" s="26"/>
      <c r="C105" s="56" t="s">
        <v>61</v>
      </c>
      <c r="D105" s="28" t="s">
        <v>4</v>
      </c>
      <c r="E105" s="29">
        <v>32.299999999999997</v>
      </c>
      <c r="F105" s="30" t="s">
        <v>3</v>
      </c>
      <c r="G105" s="30">
        <v>1</v>
      </c>
      <c r="H105" s="47">
        <f>E105*VLOOKUP(G105,'Jednotkové ceny'!$A$4:$D$6,4,FALSE)</f>
        <v>0</v>
      </c>
    </row>
    <row r="106" spans="2:8" ht="15.75" x14ac:dyDescent="0.2">
      <c r="B106" s="37"/>
      <c r="C106" s="38"/>
      <c r="D106" s="39" t="s">
        <v>46</v>
      </c>
      <c r="E106" s="40">
        <f>SUM(E100:E105)</f>
        <v>113.5</v>
      </c>
      <c r="F106" s="41" t="s">
        <v>47</v>
      </c>
      <c r="G106" s="42"/>
      <c r="H106" s="50">
        <f>SUM(H100:H105)</f>
        <v>0</v>
      </c>
    </row>
    <row r="107" spans="2:8" ht="15.75" x14ac:dyDescent="0.2">
      <c r="B107" s="15" t="s">
        <v>53</v>
      </c>
      <c r="C107" s="59"/>
      <c r="D107" s="60" t="s">
        <v>10</v>
      </c>
      <c r="E107" s="61">
        <v>53</v>
      </c>
      <c r="F107" s="62" t="s">
        <v>47</v>
      </c>
      <c r="G107" s="16">
        <v>1</v>
      </c>
      <c r="H107" s="63">
        <f>E107*VLOOKUP(G107,'Jednotkové ceny'!$A$4:$D$6,4,FALSE)</f>
        <v>0</v>
      </c>
    </row>
    <row r="108" spans="2:8" x14ac:dyDescent="0.2">
      <c r="B108" s="22" t="s">
        <v>53</v>
      </c>
      <c r="C108" s="55"/>
      <c r="D108" s="72" t="s">
        <v>44</v>
      </c>
      <c r="E108" s="72"/>
      <c r="F108" s="24"/>
      <c r="G108" s="24"/>
      <c r="H108" s="53"/>
    </row>
    <row r="109" spans="2:8" ht="15.75" x14ac:dyDescent="0.2">
      <c r="B109" s="26"/>
      <c r="C109" s="56"/>
      <c r="D109" s="28" t="s">
        <v>45</v>
      </c>
      <c r="E109" s="29">
        <v>69.2</v>
      </c>
      <c r="F109" s="30" t="s">
        <v>3</v>
      </c>
      <c r="G109" s="30">
        <v>1</v>
      </c>
      <c r="H109" s="47">
        <f>E109*VLOOKUP(G109,'Jednotkové ceny'!$A$4:$D$6,4,FALSE)</f>
        <v>0</v>
      </c>
    </row>
    <row r="110" spans="2:8" ht="15.75" x14ac:dyDescent="0.2">
      <c r="B110" s="26"/>
      <c r="C110" s="56"/>
      <c r="D110" s="28" t="s">
        <v>55</v>
      </c>
      <c r="E110" s="29">
        <v>29.5</v>
      </c>
      <c r="F110" s="30" t="s">
        <v>3</v>
      </c>
      <c r="G110" s="30">
        <v>1</v>
      </c>
      <c r="H110" s="47">
        <f>E110*VLOOKUP(G110,'Jednotkové ceny'!$A$4:$D$6,4,FALSE)</f>
        <v>0</v>
      </c>
    </row>
    <row r="111" spans="2:8" ht="15.75" x14ac:dyDescent="0.2">
      <c r="B111" s="26"/>
      <c r="C111" s="56"/>
      <c r="D111" s="28" t="s">
        <v>19</v>
      </c>
      <c r="E111" s="29">
        <v>7</v>
      </c>
      <c r="F111" s="30" t="s">
        <v>3</v>
      </c>
      <c r="G111" s="30">
        <v>1</v>
      </c>
      <c r="H111" s="47">
        <f>E111*VLOOKUP(G111,'Jednotkové ceny'!$A$4:$D$6,4,FALSE)</f>
        <v>0</v>
      </c>
    </row>
    <row r="112" spans="2:8" ht="15.75" x14ac:dyDescent="0.2">
      <c r="B112" s="26"/>
      <c r="C112" s="56"/>
      <c r="D112" s="28" t="s">
        <v>5</v>
      </c>
      <c r="E112" s="29">
        <v>10</v>
      </c>
      <c r="F112" s="30" t="s">
        <v>3</v>
      </c>
      <c r="G112" s="30">
        <v>2</v>
      </c>
      <c r="H112" s="47">
        <f>E112*VLOOKUP(G112,'Jednotkové ceny'!$A$4:$D$6,4,FALSE)</f>
        <v>0</v>
      </c>
    </row>
    <row r="113" spans="2:9" ht="15.75" x14ac:dyDescent="0.2">
      <c r="B113" s="31"/>
      <c r="C113" s="57"/>
      <c r="D113" s="33" t="s">
        <v>46</v>
      </c>
      <c r="E113" s="34">
        <f>SUM(E109:E112)</f>
        <v>115.7</v>
      </c>
      <c r="F113" s="35" t="s">
        <v>47</v>
      </c>
      <c r="G113" s="36"/>
      <c r="H113" s="48">
        <f>SUM(H109:H112)</f>
        <v>0</v>
      </c>
    </row>
    <row r="114" spans="2:9" x14ac:dyDescent="0.2">
      <c r="B114" s="2"/>
    </row>
    <row r="115" spans="2:9" ht="16.5" thickBot="1" x14ac:dyDescent="0.25">
      <c r="B115" s="10"/>
      <c r="C115" s="11" t="s">
        <v>54</v>
      </c>
      <c r="D115" s="12"/>
      <c r="E115" s="13">
        <f>E12+E29+E30+E39+E47+E60+E70+E71+E83+E98+E106+E107+E113</f>
        <v>1539.47</v>
      </c>
      <c r="F115" s="14" t="s">
        <v>47</v>
      </c>
      <c r="G115" s="64"/>
      <c r="H115" s="13">
        <f>H12+H29+H30+H39+H47+H60+H70+H71+H83+H98+H106+H107+H113</f>
        <v>0</v>
      </c>
      <c r="I115" s="9"/>
    </row>
    <row r="116" spans="2:9" x14ac:dyDescent="0.2">
      <c r="B116" s="2"/>
    </row>
    <row r="117" spans="2:9" x14ac:dyDescent="0.2">
      <c r="B117" s="2"/>
    </row>
    <row r="118" spans="2:9" x14ac:dyDescent="0.2">
      <c r="B118" s="2"/>
    </row>
    <row r="119" spans="2:9" x14ac:dyDescent="0.2">
      <c r="B119" s="2"/>
    </row>
    <row r="120" spans="2:9" x14ac:dyDescent="0.2">
      <c r="B120" s="2"/>
    </row>
    <row r="121" spans="2:9" x14ac:dyDescent="0.2">
      <c r="B121" s="2"/>
    </row>
    <row r="122" spans="2:9" x14ac:dyDescent="0.2">
      <c r="B122" s="2"/>
    </row>
    <row r="123" spans="2:9" x14ac:dyDescent="0.2">
      <c r="B123" s="2"/>
    </row>
    <row r="124" spans="2:9" x14ac:dyDescent="0.2">
      <c r="B124" s="2"/>
    </row>
    <row r="125" spans="2:9" x14ac:dyDescent="0.2">
      <c r="B125" s="2"/>
    </row>
    <row r="126" spans="2:9" x14ac:dyDescent="0.2">
      <c r="B126" s="2"/>
    </row>
    <row r="127" spans="2:9" x14ac:dyDescent="0.2">
      <c r="B127" s="2"/>
    </row>
    <row r="128" spans="2:9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  <row r="139" spans="2:2" x14ac:dyDescent="0.2">
      <c r="B139" s="2"/>
    </row>
    <row r="140" spans="2:2" x14ac:dyDescent="0.2">
      <c r="B140" s="2"/>
    </row>
    <row r="141" spans="2:2" x14ac:dyDescent="0.2">
      <c r="B141" s="2"/>
    </row>
    <row r="142" spans="2:2" x14ac:dyDescent="0.2">
      <c r="B142" s="2"/>
    </row>
    <row r="143" spans="2:2" x14ac:dyDescent="0.2">
      <c r="B143" s="2"/>
    </row>
    <row r="144" spans="2:2" x14ac:dyDescent="0.2">
      <c r="B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  <row r="170" spans="2:2" x14ac:dyDescent="0.2">
      <c r="B170" s="2"/>
    </row>
    <row r="171" spans="2:2" x14ac:dyDescent="0.2">
      <c r="B171" s="2"/>
    </row>
    <row r="172" spans="2:2" x14ac:dyDescent="0.2">
      <c r="B172" s="2"/>
    </row>
    <row r="173" spans="2:2" x14ac:dyDescent="0.2">
      <c r="B173" s="2"/>
    </row>
    <row r="174" spans="2:2" x14ac:dyDescent="0.2">
      <c r="B174" s="2"/>
    </row>
  </sheetData>
  <mergeCells count="13">
    <mergeCell ref="B74:C74"/>
    <mergeCell ref="D75:E75"/>
    <mergeCell ref="D84:E84"/>
    <mergeCell ref="D99:E99"/>
    <mergeCell ref="D108:E108"/>
    <mergeCell ref="D34:E34"/>
    <mergeCell ref="D13:E13"/>
    <mergeCell ref="D61:E61"/>
    <mergeCell ref="B3:F3"/>
    <mergeCell ref="D6:E6"/>
    <mergeCell ref="B5:C5"/>
    <mergeCell ref="B33:C33"/>
    <mergeCell ref="D40:E40"/>
  </mergeCells>
  <printOptions horizontalCentered="1"/>
  <pageMargins left="0.7" right="0.7" top="0.75" bottom="0.75" header="0.3" footer="0.3"/>
  <pageSetup paperSize="9" scale="70" orientation="portrait" r:id="rId1"/>
  <headerFooter>
    <oddHeader xml:space="preserve">&amp;C                                                                                             Příloha č. 1Bližší specifikace Výzvy 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"/>
  <sheetViews>
    <sheetView workbookViewId="0">
      <selection activeCell="D9" sqref="D9"/>
    </sheetView>
  </sheetViews>
  <sheetFormatPr defaultRowHeight="14.25" x14ac:dyDescent="0.2"/>
  <cols>
    <col min="2" max="2" width="15" bestFit="1" customWidth="1"/>
    <col min="3" max="3" width="44.296875" bestFit="1" customWidth="1"/>
    <col min="4" max="4" width="18" bestFit="1" customWidth="1"/>
  </cols>
  <sheetData>
    <row r="3" spans="1:4" x14ac:dyDescent="0.2">
      <c r="A3" s="9" t="s">
        <v>72</v>
      </c>
      <c r="D3" t="s">
        <v>75</v>
      </c>
    </row>
    <row r="4" spans="1:4" x14ac:dyDescent="0.2">
      <c r="A4" s="65">
        <v>1</v>
      </c>
      <c r="B4" s="24" t="s">
        <v>66</v>
      </c>
      <c r="C4" s="24" t="s">
        <v>71</v>
      </c>
      <c r="D4" s="68"/>
    </row>
    <row r="5" spans="1:4" x14ac:dyDescent="0.2">
      <c r="A5" s="66">
        <v>2</v>
      </c>
      <c r="B5" s="30" t="s">
        <v>67</v>
      </c>
      <c r="C5" s="30" t="s">
        <v>70</v>
      </c>
      <c r="D5" s="69"/>
    </row>
    <row r="6" spans="1:4" x14ac:dyDescent="0.2">
      <c r="A6" s="67">
        <v>3</v>
      </c>
      <c r="B6" s="36" t="s">
        <v>68</v>
      </c>
      <c r="C6" s="36" t="s">
        <v>69</v>
      </c>
      <c r="D6" s="70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Předmět plnění</vt:lpstr>
      <vt:lpstr>Jednotkové ceny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Šmarda Karel, Ing.</dc:creator>
  <cp:lastModifiedBy>Sýkorová Elen</cp:lastModifiedBy>
  <cp:lastPrinted>2019-12-03T11:11:49Z</cp:lastPrinted>
  <dcterms:created xsi:type="dcterms:W3CDTF">2019-11-18T07:36:21Z</dcterms:created>
  <dcterms:modified xsi:type="dcterms:W3CDTF">2019-12-03T11:11:52Z</dcterms:modified>
</cp:coreProperties>
</file>